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tebit\OneDrive\Documentos\"/>
    </mc:Choice>
  </mc:AlternateContent>
  <xr:revisionPtr revIDLastSave="0" documentId="13_ncr:1_{5ED81C6C-251E-4B1B-8255-683621938F8D}" xr6:coauthVersionLast="47" xr6:coauthVersionMax="47" xr10:uidLastSave="{00000000-0000-0000-0000-000000000000}"/>
  <bookViews>
    <workbookView xWindow="-2070" yWindow="5490" windowWidth="28800" windowHeight="15885" xr2:uid="{FAAD7271-7304-45AA-92D6-B5740088339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7" i="1" l="1"/>
  <c r="C28" i="1"/>
  <c r="G3" i="1"/>
  <c r="H3" i="1" s="1"/>
  <c r="G4" i="1"/>
  <c r="H4" i="1" s="1"/>
  <c r="G5" i="1"/>
  <c r="H5" i="1" s="1"/>
  <c r="G6" i="1"/>
  <c r="H6" i="1" s="1"/>
  <c r="G7" i="1"/>
  <c r="H7" i="1" s="1"/>
  <c r="G8" i="1"/>
  <c r="H8" i="1" s="1"/>
  <c r="G9" i="1"/>
  <c r="H9" i="1" s="1"/>
  <c r="G10" i="1"/>
  <c r="H10" i="1" s="1"/>
  <c r="G11" i="1"/>
  <c r="H11" i="1" s="1"/>
  <c r="G12" i="1"/>
  <c r="H12" i="1" s="1"/>
  <c r="G13" i="1"/>
  <c r="H13" i="1" s="1"/>
  <c r="G14" i="1"/>
  <c r="H14" i="1" s="1"/>
  <c r="G15" i="1"/>
  <c r="H15" i="1" s="1"/>
  <c r="G16" i="1"/>
  <c r="H16" i="1" s="1"/>
  <c r="G17" i="1"/>
  <c r="H17" i="1" s="1"/>
  <c r="G18" i="1"/>
  <c r="H18" i="1" s="1"/>
  <c r="G19" i="1"/>
  <c r="H19" i="1" s="1"/>
  <c r="G20" i="1"/>
  <c r="H20" i="1" s="1"/>
  <c r="G21" i="1"/>
  <c r="H21" i="1" s="1"/>
  <c r="G22" i="1"/>
  <c r="H22" i="1" s="1"/>
  <c r="C29" i="1" l="1"/>
  <c r="C3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Esteban López Gutierrez</author>
  </authors>
  <commentList>
    <comment ref="G1" authorId="0" shapeId="0" xr:uid="{4E43259B-3D1F-4AA7-991A-5FA54C8C2817}">
      <text>
        <r>
          <rPr>
            <b/>
            <sz val="9"/>
            <color indexed="81"/>
            <rFont val="Tahoma"/>
            <family val="2"/>
          </rPr>
          <t>Esteban López Gutierrez:</t>
        </r>
        <r>
          <rPr>
            <sz val="9"/>
            <color indexed="81"/>
            <rFont val="Tahoma"/>
            <family val="2"/>
          </rPr>
          <t xml:space="preserve">
Se asigna formula para la columna nueva de "Antigüedad"
Se explica en sustento técnico la formula utilizada.</t>
        </r>
      </text>
    </comment>
    <comment ref="H1" authorId="0" shapeId="0" xr:uid="{6A11EA10-ED4C-47DD-A3E6-FD49D3266B66}">
      <text>
        <r>
          <rPr>
            <b/>
            <sz val="9"/>
            <color indexed="81"/>
            <rFont val="Tahoma"/>
            <family val="2"/>
          </rPr>
          <t>Esteban López Gutierrez:</t>
        </r>
        <r>
          <rPr>
            <sz val="9"/>
            <color indexed="81"/>
            <rFont val="Tahoma"/>
            <family val="2"/>
          </rPr>
          <t xml:space="preserve">
Se asigna formula para la columna nueva "Estado"
Se explica en sustento técnico la formula utilizada.</t>
        </r>
      </text>
    </comment>
    <comment ref="B25" authorId="0" shapeId="0" xr:uid="{7F9C7AF2-0724-4DBE-97AD-0A916565E986}">
      <text>
        <r>
          <rPr>
            <b/>
            <sz val="9"/>
            <color indexed="81"/>
            <rFont val="Tahoma"/>
            <family val="2"/>
          </rPr>
          <t>Esteban López Gutierrez:</t>
        </r>
        <r>
          <rPr>
            <sz val="9"/>
            <color indexed="81"/>
            <rFont val="Tahoma"/>
            <family val="2"/>
          </rPr>
          <t xml:space="preserve">
Lo que se ingrese en el serial traera los datos de (Usuario, marca, Antigüedad y estado).</t>
        </r>
      </text>
    </comment>
  </commentList>
</comments>
</file>

<file path=xl/sharedStrings.xml><?xml version="1.0" encoding="utf-8"?>
<sst xmlns="http://schemas.openxmlformats.org/spreadsheetml/2006/main" count="95" uniqueCount="63">
  <si>
    <t>Serial</t>
  </si>
  <si>
    <t>Marca</t>
  </si>
  <si>
    <t>Usuario</t>
  </si>
  <si>
    <t>Área (TI, Bienestar, Desarrollo)</t>
  </si>
  <si>
    <t>Fecha de Compra</t>
  </si>
  <si>
    <t>ACT-9921</t>
  </si>
  <si>
    <t>Lenovo</t>
  </si>
  <si>
    <t>Juan Camilo Ospina</t>
  </si>
  <si>
    <t>TI</t>
  </si>
  <si>
    <t>ACT-4452</t>
  </si>
  <si>
    <t>Dell</t>
  </si>
  <si>
    <t>María Paula Rojas</t>
  </si>
  <si>
    <t>Bienestar</t>
  </si>
  <si>
    <t>ACT-1108</t>
  </si>
  <si>
    <t>HP</t>
  </si>
  <si>
    <t>Andrés Felipe Chaves</t>
  </si>
  <si>
    <t>Desarrollo</t>
  </si>
  <si>
    <t>ACT-8832</t>
  </si>
  <si>
    <t>Apple</t>
  </si>
  <si>
    <t>Valentina Giraldo</t>
  </si>
  <si>
    <t>ACT-7741</t>
  </si>
  <si>
    <t>Carlos Alberto Mesa</t>
  </si>
  <si>
    <t>ACT-3329</t>
  </si>
  <si>
    <t>Sandra Milena Ortiz</t>
  </si>
  <si>
    <t>ACT-5560</t>
  </si>
  <si>
    <t>Jorge Eliecer Bernal</t>
  </si>
  <si>
    <t>ACT-2214</t>
  </si>
  <si>
    <t>Asus</t>
  </si>
  <si>
    <t>Angie Lizeth Moreno</t>
  </si>
  <si>
    <t>ACT-6678</t>
  </si>
  <si>
    <t>Fabio Nelson Restrepo</t>
  </si>
  <si>
    <t>ACT-4410</t>
  </si>
  <si>
    <t>Luz Marina Zuluaga</t>
  </si>
  <si>
    <t>ACT-9905</t>
  </si>
  <si>
    <t>Brayan Steven López</t>
  </si>
  <si>
    <t>ACT-1123</t>
  </si>
  <si>
    <t>Ximena Alejandra Cano</t>
  </si>
  <si>
    <t>ACT-8847</t>
  </si>
  <si>
    <t>Wilson de Jesús Galeano</t>
  </si>
  <si>
    <t>ACT-5531</t>
  </si>
  <si>
    <t>Claudia Patricia Henao</t>
  </si>
  <si>
    <t>ACT-2290</t>
  </si>
  <si>
    <t>Gustavo Adolfo Calle</t>
  </si>
  <si>
    <t>ACT-6612</t>
  </si>
  <si>
    <t>Martha Lucía Quintero</t>
  </si>
  <si>
    <t>ACT-3384</t>
  </si>
  <si>
    <t>Santiago Andrés Villa</t>
  </si>
  <si>
    <t>ACT-7719</t>
  </si>
  <si>
    <t>Beatriz Elena Duque</t>
  </si>
  <si>
    <t>ACT-9940</t>
  </si>
  <si>
    <t>Nelson Enrique Pardo</t>
  </si>
  <si>
    <t>ACT-4427</t>
  </si>
  <si>
    <t>Diana Marcela Forero</t>
  </si>
  <si>
    <t>Antigüedad (Meses)</t>
  </si>
  <si>
    <t>ESTADO</t>
  </si>
  <si>
    <t>1.1 Lógica de Tiempos</t>
  </si>
  <si>
    <t>1.2 Clasificación Automática</t>
  </si>
  <si>
    <t>Ingresar Serial:</t>
  </si>
  <si>
    <t>Usuario:</t>
  </si>
  <si>
    <t>Marca:</t>
  </si>
  <si>
    <t>Antigüedad (Meses):</t>
  </si>
  <si>
    <t>Estado:</t>
  </si>
  <si>
    <t>1.3 Herramienta de Búsqueda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</si>
</sst>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rgb="FF1F1F1F"/>
      <name val="Arial"/>
      <family val="2"/>
    </font>
    <font>
      <sz val="8"/>
      <name val="Aptos Narrow"/>
      <family val="2"/>
      <scheme val="minor"/>
    </font>
    <font>
      <sz val="11"/>
      <color rgb="FF1F1F1F"/>
      <name val="Aptos Narrow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3" tint="-0.249977111117893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</cellStyleXfs>
  <cellXfs count="22">
    <xf numFmtId="0" fontId="0" fillId="0" borderId="0" xfId="0"/>
    <xf numFmtId="0" fontId="0" fillId="0" borderId="2" xfId="0" applyBorder="1"/>
    <xf numFmtId="0" fontId="0" fillId="0" borderId="3" xfId="0" applyBorder="1"/>
    <xf numFmtId="0" fontId="3" fillId="0" borderId="5" xfId="0" applyFont="1" applyBorder="1" applyAlignment="1">
      <alignment horizontal="left" vertical="center" wrapText="1" indent="1" readingOrder="1"/>
    </xf>
    <xf numFmtId="0" fontId="3" fillId="0" borderId="1" xfId="0" applyFont="1" applyBorder="1" applyAlignment="1">
      <alignment horizontal="left" vertical="center" wrapText="1" indent="1" readingOrder="1"/>
    </xf>
    <xf numFmtId="0" fontId="3" fillId="0" borderId="7" xfId="0" applyFont="1" applyBorder="1" applyAlignment="1">
      <alignment horizontal="left" vertical="center" wrapText="1" indent="1" readingOrder="1"/>
    </xf>
    <xf numFmtId="0" fontId="3" fillId="0" borderId="8" xfId="0" applyFont="1" applyBorder="1" applyAlignment="1">
      <alignment horizontal="left" vertical="center" wrapText="1" indent="1" readingOrder="1"/>
    </xf>
    <xf numFmtId="0" fontId="2" fillId="0" borderId="0" xfId="0" applyFont="1"/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readingOrder="1"/>
    </xf>
    <xf numFmtId="0" fontId="5" fillId="0" borderId="8" xfId="0" applyFont="1" applyBorder="1" applyAlignment="1">
      <alignment horizontal="center" vertical="center" wrapText="1" readingOrder="1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6" xfId="0" applyFont="1" applyBorder="1" applyAlignment="1">
      <alignment horizontal="center" vertical="center" wrapText="1" readingOrder="1"/>
    </xf>
    <xf numFmtId="0" fontId="3" fillId="0" borderId="9" xfId="0" applyFont="1" applyBorder="1" applyAlignment="1">
      <alignment horizontal="center" vertical="center" wrapText="1" readingOrder="1"/>
    </xf>
    <xf numFmtId="0" fontId="0" fillId="0" borderId="3" xfId="0" applyBorder="1" applyAlignment="1">
      <alignment horizontal="center"/>
    </xf>
    <xf numFmtId="14" fontId="3" fillId="0" borderId="1" xfId="0" applyNumberFormat="1" applyFont="1" applyBorder="1" applyAlignment="1">
      <alignment horizontal="center" vertical="center" wrapText="1" readingOrder="1"/>
    </xf>
    <xf numFmtId="14" fontId="3" fillId="0" borderId="8" xfId="0" applyNumberFormat="1" applyFont="1" applyBorder="1" applyAlignment="1">
      <alignment horizontal="center" vertical="center" wrapText="1" readingOrder="1"/>
    </xf>
    <xf numFmtId="0" fontId="1" fillId="2" borderId="1" xfId="1" applyBorder="1" applyAlignment="1">
      <alignment horizontal="left" vertical="center" wrapText="1" indent="1" readingOrder="1"/>
    </xf>
    <xf numFmtId="0" fontId="8" fillId="3" borderId="1" xfId="2" applyFont="1" applyBorder="1" applyAlignment="1">
      <alignment horizontal="center" vertical="center" wrapText="1" readingOrder="1"/>
    </xf>
    <xf numFmtId="0" fontId="1" fillId="2" borderId="1" xfId="1" applyBorder="1" applyAlignment="1">
      <alignment horizontal="center" vertical="center" wrapText="1" readingOrder="1"/>
    </xf>
    <xf numFmtId="0" fontId="1" fillId="2" borderId="1" xfId="1" applyBorder="1" applyAlignment="1">
      <alignment horizontal="center"/>
    </xf>
  </cellXfs>
  <cellStyles count="3">
    <cellStyle name="40% - Énfasis6" xfId="1" builtinId="51"/>
    <cellStyle name="60% - Énfasis6" xfId="2" builtinId="52"/>
    <cellStyle name="Normal" xfId="0" builtinId="0"/>
  </cellStyles>
  <dxfs count="11">
    <dxf>
      <numFmt numFmtId="0" formatCode="General"/>
      <alignment horizontal="center" vertical="center" textRotation="0" indent="0" justifyLastLine="0" shrinkToFit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textRotation="0" indent="0" justifyLastLine="0" shrinkToFit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/mm/yyyy"/>
      <alignment horizontal="center" textRotation="0" indent="0" justifyLastLine="0" shrinkToFit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A1A19D5-C532-4BDE-B05F-67346A0C2CA9}" name="Tabla1" displayName="Tabla1" ref="B2:H22" totalsRowShown="0" headerRowDxfId="10" headerRowBorderDxfId="9" tableBorderDxfId="8" totalsRowBorderDxfId="7">
  <autoFilter ref="B2:H22" xr:uid="{AA1A19D5-C532-4BDE-B05F-67346A0C2CA9}"/>
  <tableColumns count="7">
    <tableColumn id="1" xr3:uid="{69EDE0F2-6B7B-4D0E-8588-20E9F261FCAB}" name="Serial" dataDxfId="6"/>
    <tableColumn id="2" xr3:uid="{9019B456-865F-405E-A54C-5E51CBBE1049}" name="Marca" dataDxfId="5"/>
    <tableColumn id="3" xr3:uid="{21167F8B-4282-42B9-8112-3DBA5D501106}" name="Usuario" dataDxfId="4"/>
    <tableColumn id="4" xr3:uid="{646094B2-3ED0-4FE6-9A39-951CBC3A902A}" name="Área (TI, Bienestar, Desarrollo)" dataDxfId="3"/>
    <tableColumn id="5" xr3:uid="{F9F8B7D3-B052-4B06-8975-5821002B6987}" name="Fecha de Compra" dataDxfId="2"/>
    <tableColumn id="11" xr3:uid="{A2423D7A-B297-4E89-834C-1C1D769B4783}" name="Antigüedad (Meses)" dataDxfId="1">
      <calculatedColumnFormula>INT((TODAY() - F3) / 30.42)</calculatedColumnFormula>
    </tableColumn>
    <tableColumn id="12" xr3:uid="{417D3AA4-16BF-4632-8557-3CAF545639D1}" name="ESTADO" dataDxfId="0">
      <calculatedColumnFormula>IF(G3 &gt; 48, "REEMPLAZO", "OPERATIVO")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Azul cálido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1D6DA-5CE7-42F6-B6E1-41D5E46D2F4B}">
  <dimension ref="B1:H30"/>
  <sheetViews>
    <sheetView tabSelected="1" workbookViewId="0">
      <selection activeCell="G30" sqref="G30"/>
    </sheetView>
  </sheetViews>
  <sheetFormatPr baseColWidth="10" defaultRowHeight="15" x14ac:dyDescent="0.25"/>
  <cols>
    <col min="1" max="1" width="9.85546875" customWidth="1"/>
    <col min="2" max="2" width="13.7109375" customWidth="1"/>
    <col min="3" max="3" width="10.5703125" customWidth="1"/>
    <col min="4" max="5" width="28.85546875" customWidth="1"/>
    <col min="6" max="6" width="17.7109375" customWidth="1"/>
    <col min="7" max="7" width="21.28515625" bestFit="1" customWidth="1"/>
    <col min="8" max="8" width="26.5703125" bestFit="1" customWidth="1"/>
  </cols>
  <sheetData>
    <row r="1" spans="2:8" x14ac:dyDescent="0.25">
      <c r="G1" s="7" t="s">
        <v>55</v>
      </c>
      <c r="H1" s="7" t="s">
        <v>56</v>
      </c>
    </row>
    <row r="2" spans="2:8" x14ac:dyDescent="0.25">
      <c r="B2" s="1" t="s">
        <v>0</v>
      </c>
      <c r="C2" s="2" t="s">
        <v>1</v>
      </c>
      <c r="D2" s="2" t="s">
        <v>2</v>
      </c>
      <c r="E2" s="2" t="s">
        <v>3</v>
      </c>
      <c r="F2" s="15" t="s">
        <v>4</v>
      </c>
      <c r="G2" s="11" t="s">
        <v>53</v>
      </c>
      <c r="H2" s="8" t="s">
        <v>54</v>
      </c>
    </row>
    <row r="3" spans="2:8" x14ac:dyDescent="0.25">
      <c r="B3" s="3" t="s">
        <v>5</v>
      </c>
      <c r="C3" s="4" t="s">
        <v>6</v>
      </c>
      <c r="D3" s="4" t="s">
        <v>7</v>
      </c>
      <c r="E3" s="4" t="s">
        <v>8</v>
      </c>
      <c r="F3" s="16">
        <v>44328</v>
      </c>
      <c r="G3" s="12">
        <f t="shared" ref="G3:G22" ca="1" si="0">INT((TODAY() - F3) / 30.42)</f>
        <v>58</v>
      </c>
      <c r="H3" s="8" t="str">
        <f ca="1">IF(G3 &gt; 48, "REEMPLAZO", "OPERATIVO")</f>
        <v>REEMPLAZO</v>
      </c>
    </row>
    <row r="4" spans="2:8" x14ac:dyDescent="0.25">
      <c r="B4" s="3" t="s">
        <v>9</v>
      </c>
      <c r="C4" s="4" t="s">
        <v>10</v>
      </c>
      <c r="D4" s="4" t="s">
        <v>11</v>
      </c>
      <c r="E4" s="4" t="s">
        <v>12</v>
      </c>
      <c r="F4" s="16">
        <v>44875</v>
      </c>
      <c r="G4" s="13">
        <f t="shared" ca="1" si="0"/>
        <v>40</v>
      </c>
      <c r="H4" s="9" t="str">
        <f t="shared" ref="H3:H22" ca="1" si="1">IF(G4 &gt; 48, "REEMPLAZO", "OPERATIVO")</f>
        <v>OPERATIVO</v>
      </c>
    </row>
    <row r="5" spans="2:8" x14ac:dyDescent="0.25">
      <c r="B5" s="3" t="s">
        <v>13</v>
      </c>
      <c r="C5" s="4" t="s">
        <v>14</v>
      </c>
      <c r="D5" s="4" t="s">
        <v>15</v>
      </c>
      <c r="E5" s="4" t="s">
        <v>16</v>
      </c>
      <c r="F5" s="16">
        <v>43876</v>
      </c>
      <c r="G5" s="13">
        <f t="shared" ca="1" si="0"/>
        <v>73</v>
      </c>
      <c r="H5" s="9" t="str">
        <f t="shared" ca="1" si="1"/>
        <v>REEMPLAZO</v>
      </c>
    </row>
    <row r="6" spans="2:8" x14ac:dyDescent="0.25">
      <c r="B6" s="3" t="s">
        <v>17</v>
      </c>
      <c r="C6" s="4" t="s">
        <v>18</v>
      </c>
      <c r="D6" s="4" t="s">
        <v>19</v>
      </c>
      <c r="E6" s="4" t="s">
        <v>16</v>
      </c>
      <c r="F6" s="16">
        <v>45189</v>
      </c>
      <c r="G6" s="13">
        <f t="shared" ca="1" si="0"/>
        <v>29</v>
      </c>
      <c r="H6" s="9" t="str">
        <f t="shared" ca="1" si="1"/>
        <v>OPERATIVO</v>
      </c>
    </row>
    <row r="7" spans="2:8" x14ac:dyDescent="0.25">
      <c r="B7" s="3" t="s">
        <v>20</v>
      </c>
      <c r="C7" s="4" t="s">
        <v>6</v>
      </c>
      <c r="D7" s="4" t="s">
        <v>21</v>
      </c>
      <c r="E7" s="4" t="s">
        <v>8</v>
      </c>
      <c r="F7" s="16">
        <v>43105</v>
      </c>
      <c r="G7" s="13">
        <f t="shared" ca="1" si="0"/>
        <v>98</v>
      </c>
      <c r="H7" s="9" t="str">
        <f t="shared" ca="1" si="1"/>
        <v>REEMPLAZO</v>
      </c>
    </row>
    <row r="8" spans="2:8" x14ac:dyDescent="0.25">
      <c r="B8" s="3" t="s">
        <v>22</v>
      </c>
      <c r="C8" s="4" t="s">
        <v>10</v>
      </c>
      <c r="D8" s="4" t="s">
        <v>23</v>
      </c>
      <c r="E8" s="4" t="s">
        <v>12</v>
      </c>
      <c r="F8" s="16">
        <v>44422</v>
      </c>
      <c r="G8" s="13">
        <f t="shared" ca="1" si="0"/>
        <v>55</v>
      </c>
      <c r="H8" s="9" t="str">
        <f t="shared" ca="1" si="1"/>
        <v>REEMPLAZO</v>
      </c>
    </row>
    <row r="9" spans="2:8" x14ac:dyDescent="0.25">
      <c r="B9" s="3" t="s">
        <v>24</v>
      </c>
      <c r="C9" s="4" t="s">
        <v>14</v>
      </c>
      <c r="D9" s="4" t="s">
        <v>25</v>
      </c>
      <c r="E9" s="4" t="s">
        <v>8</v>
      </c>
      <c r="F9" s="16">
        <v>43554</v>
      </c>
      <c r="G9" s="13">
        <f t="shared" ca="1" si="0"/>
        <v>83</v>
      </c>
      <c r="H9" s="9" t="str">
        <f t="shared" ca="1" si="1"/>
        <v>REEMPLAZO</v>
      </c>
    </row>
    <row r="10" spans="2:8" x14ac:dyDescent="0.25">
      <c r="B10" s="3" t="s">
        <v>26</v>
      </c>
      <c r="C10" s="4" t="s">
        <v>27</v>
      </c>
      <c r="D10" s="4" t="s">
        <v>28</v>
      </c>
      <c r="E10" s="4" t="s">
        <v>16</v>
      </c>
      <c r="F10" s="16">
        <v>44906</v>
      </c>
      <c r="G10" s="13">
        <f t="shared" ca="1" si="0"/>
        <v>39</v>
      </c>
      <c r="H10" s="9" t="str">
        <f t="shared" ca="1" si="1"/>
        <v>OPERATIVO</v>
      </c>
    </row>
    <row r="11" spans="2:8" x14ac:dyDescent="0.25">
      <c r="B11" s="3" t="s">
        <v>29</v>
      </c>
      <c r="C11" s="4" t="s">
        <v>6</v>
      </c>
      <c r="D11" s="4" t="s">
        <v>30</v>
      </c>
      <c r="E11" s="4" t="s">
        <v>12</v>
      </c>
      <c r="F11" s="16">
        <v>43648</v>
      </c>
      <c r="G11" s="13">
        <f t="shared" ca="1" si="0"/>
        <v>80</v>
      </c>
      <c r="H11" s="9" t="str">
        <f t="shared" ca="1" si="1"/>
        <v>REEMPLAZO</v>
      </c>
    </row>
    <row r="12" spans="2:8" x14ac:dyDescent="0.25">
      <c r="B12" s="3" t="s">
        <v>31</v>
      </c>
      <c r="C12" s="4" t="s">
        <v>10</v>
      </c>
      <c r="D12" s="4" t="s">
        <v>32</v>
      </c>
      <c r="E12" s="4" t="s">
        <v>8</v>
      </c>
      <c r="F12" s="16">
        <v>45407</v>
      </c>
      <c r="G12" s="13">
        <f t="shared" ca="1" si="0"/>
        <v>22</v>
      </c>
      <c r="H12" s="9" t="str">
        <f t="shared" ca="1" si="1"/>
        <v>OPERATIVO</v>
      </c>
    </row>
    <row r="13" spans="2:8" x14ac:dyDescent="0.25">
      <c r="B13" s="3" t="s">
        <v>33</v>
      </c>
      <c r="C13" s="4" t="s">
        <v>18</v>
      </c>
      <c r="D13" s="4" t="s">
        <v>34</v>
      </c>
      <c r="E13" s="4" t="s">
        <v>16</v>
      </c>
      <c r="F13" s="16">
        <v>44122</v>
      </c>
      <c r="G13" s="13">
        <f t="shared" ca="1" si="0"/>
        <v>64</v>
      </c>
      <c r="H13" s="9" t="str">
        <f t="shared" ca="1" si="1"/>
        <v>REEMPLAZO</v>
      </c>
    </row>
    <row r="14" spans="2:8" x14ac:dyDescent="0.25">
      <c r="B14" s="3" t="s">
        <v>35</v>
      </c>
      <c r="C14" s="4" t="s">
        <v>14</v>
      </c>
      <c r="D14" s="4" t="s">
        <v>36</v>
      </c>
      <c r="E14" s="4" t="s">
        <v>12</v>
      </c>
      <c r="F14" s="16">
        <v>44629</v>
      </c>
      <c r="G14" s="13">
        <f t="shared" ca="1" si="0"/>
        <v>48</v>
      </c>
      <c r="H14" s="9" t="str">
        <f t="shared" ca="1" si="1"/>
        <v>OPERATIVO</v>
      </c>
    </row>
    <row r="15" spans="2:8" x14ac:dyDescent="0.25">
      <c r="B15" s="3" t="s">
        <v>37</v>
      </c>
      <c r="C15" s="4" t="s">
        <v>6</v>
      </c>
      <c r="D15" s="4" t="s">
        <v>38</v>
      </c>
      <c r="E15" s="4" t="s">
        <v>8</v>
      </c>
      <c r="F15" s="16">
        <v>43081</v>
      </c>
      <c r="G15" s="13">
        <f t="shared" ca="1" si="0"/>
        <v>99</v>
      </c>
      <c r="H15" s="9" t="str">
        <f t="shared" ca="1" si="1"/>
        <v>REEMPLAZO</v>
      </c>
    </row>
    <row r="16" spans="2:8" x14ac:dyDescent="0.25">
      <c r="B16" s="3" t="s">
        <v>39</v>
      </c>
      <c r="C16" s="4" t="s">
        <v>10</v>
      </c>
      <c r="D16" s="4" t="s">
        <v>40</v>
      </c>
      <c r="E16" s="4" t="s">
        <v>16</v>
      </c>
      <c r="F16" s="16">
        <v>44364</v>
      </c>
      <c r="G16" s="13">
        <f t="shared" ca="1" si="0"/>
        <v>57</v>
      </c>
      <c r="H16" s="9" t="str">
        <f t="shared" ca="1" si="1"/>
        <v>REEMPLAZO</v>
      </c>
    </row>
    <row r="17" spans="2:8" x14ac:dyDescent="0.25">
      <c r="B17" s="3" t="s">
        <v>41</v>
      </c>
      <c r="C17" s="4" t="s">
        <v>27</v>
      </c>
      <c r="D17" s="4" t="s">
        <v>42</v>
      </c>
      <c r="E17" s="4" t="s">
        <v>12</v>
      </c>
      <c r="F17" s="16">
        <v>44954</v>
      </c>
      <c r="G17" s="13">
        <f t="shared" ca="1" si="0"/>
        <v>37</v>
      </c>
      <c r="H17" s="9" t="str">
        <f t="shared" ca="1" si="1"/>
        <v>OPERATIVO</v>
      </c>
    </row>
    <row r="18" spans="2:8" x14ac:dyDescent="0.25">
      <c r="B18" s="3" t="s">
        <v>43</v>
      </c>
      <c r="C18" s="4" t="s">
        <v>14</v>
      </c>
      <c r="D18" s="4" t="s">
        <v>44</v>
      </c>
      <c r="E18" s="4" t="s">
        <v>8</v>
      </c>
      <c r="F18" s="16">
        <v>43588</v>
      </c>
      <c r="G18" s="13">
        <f t="shared" ca="1" si="0"/>
        <v>82</v>
      </c>
      <c r="H18" s="9" t="str">
        <f t="shared" ca="1" si="1"/>
        <v>REEMPLAZO</v>
      </c>
    </row>
    <row r="19" spans="2:8" x14ac:dyDescent="0.25">
      <c r="B19" s="3" t="s">
        <v>45</v>
      </c>
      <c r="C19" s="4" t="s">
        <v>6</v>
      </c>
      <c r="D19" s="4" t="s">
        <v>46</v>
      </c>
      <c r="E19" s="4" t="s">
        <v>16</v>
      </c>
      <c r="F19" s="16">
        <v>45334</v>
      </c>
      <c r="G19" s="13">
        <f t="shared" ca="1" si="0"/>
        <v>25</v>
      </c>
      <c r="H19" s="9" t="str">
        <f t="shared" ca="1" si="1"/>
        <v>OPERATIVO</v>
      </c>
    </row>
    <row r="20" spans="2:8" x14ac:dyDescent="0.25">
      <c r="B20" s="3" t="s">
        <v>47</v>
      </c>
      <c r="C20" s="4" t="s">
        <v>10</v>
      </c>
      <c r="D20" s="4" t="s">
        <v>48</v>
      </c>
      <c r="E20" s="4" t="s">
        <v>12</v>
      </c>
      <c r="F20" s="16">
        <v>43770</v>
      </c>
      <c r="G20" s="13">
        <f t="shared" ca="1" si="0"/>
        <v>76</v>
      </c>
      <c r="H20" s="9" t="str">
        <f t="shared" ca="1" si="1"/>
        <v>REEMPLAZO</v>
      </c>
    </row>
    <row r="21" spans="2:8" x14ac:dyDescent="0.25">
      <c r="B21" s="3" t="s">
        <v>49</v>
      </c>
      <c r="C21" s="4" t="s">
        <v>18</v>
      </c>
      <c r="D21" s="4" t="s">
        <v>50</v>
      </c>
      <c r="E21" s="4" t="s">
        <v>16</v>
      </c>
      <c r="F21" s="16">
        <v>44635</v>
      </c>
      <c r="G21" s="13">
        <f t="shared" ca="1" si="0"/>
        <v>48</v>
      </c>
      <c r="H21" s="9" t="str">
        <f t="shared" ca="1" si="1"/>
        <v>OPERATIVO</v>
      </c>
    </row>
    <row r="22" spans="2:8" x14ac:dyDescent="0.25">
      <c r="B22" s="5" t="s">
        <v>51</v>
      </c>
      <c r="C22" s="6" t="s">
        <v>14</v>
      </c>
      <c r="D22" s="6" t="s">
        <v>52</v>
      </c>
      <c r="E22" s="6" t="s">
        <v>8</v>
      </c>
      <c r="F22" s="17">
        <v>44794</v>
      </c>
      <c r="G22" s="14">
        <f t="shared" ca="1" si="0"/>
        <v>42</v>
      </c>
      <c r="H22" s="10" t="str">
        <f t="shared" ca="1" si="1"/>
        <v>OPERATIVO</v>
      </c>
    </row>
    <row r="25" spans="2:8" ht="45.75" customHeight="1" x14ac:dyDescent="0.25">
      <c r="B25" s="19" t="s">
        <v>62</v>
      </c>
      <c r="C25" s="19"/>
      <c r="D25" s="19"/>
    </row>
    <row r="26" spans="2:8" ht="30" x14ac:dyDescent="0.25">
      <c r="B26" s="18" t="s">
        <v>57</v>
      </c>
      <c r="C26" s="20">
        <v>0</v>
      </c>
      <c r="D26" s="20"/>
    </row>
    <row r="27" spans="2:8" x14ac:dyDescent="0.25">
      <c r="B27" s="18" t="s">
        <v>58</v>
      </c>
      <c r="C27" s="21" t="str">
        <f>_xlfn.XLOOKUP(C26, B3:B22, D3:D22, "No se encuentra")</f>
        <v>No se encuentra</v>
      </c>
      <c r="D27" s="21"/>
    </row>
    <row r="28" spans="2:8" x14ac:dyDescent="0.25">
      <c r="B28" s="18" t="s">
        <v>59</v>
      </c>
      <c r="C28" s="20" t="str">
        <f>_xlfn.XLOOKUP(C26, B3:B22, C3:C22, "No se encuentra")</f>
        <v>No se encuentra</v>
      </c>
      <c r="D28" s="20"/>
    </row>
    <row r="29" spans="2:8" ht="30" x14ac:dyDescent="0.25">
      <c r="B29" s="18" t="s">
        <v>60</v>
      </c>
      <c r="C29" s="20" t="str">
        <f>_xlfn.XLOOKUP(C26, B3:B22, G3:G22, "No se encuentra")</f>
        <v>No se encuentra</v>
      </c>
      <c r="D29" s="20"/>
    </row>
    <row r="30" spans="2:8" x14ac:dyDescent="0.25">
      <c r="B30" s="18" t="s">
        <v>61</v>
      </c>
      <c r="C30" s="20" t="str">
        <f>_xlfn.XLOOKUP(C26, B3:B22, H3:H22, "N/A")</f>
        <v>N/A</v>
      </c>
      <c r="D30" s="20"/>
    </row>
  </sheetData>
  <mergeCells count="6">
    <mergeCell ref="C30:D30"/>
    <mergeCell ref="B25:D25"/>
    <mergeCell ref="C26:D26"/>
    <mergeCell ref="C27:D27"/>
    <mergeCell ref="C28:D28"/>
    <mergeCell ref="C29:D29"/>
  </mergeCells>
  <phoneticPr fontId="4" type="noConversion"/>
  <pageMargins left="0.7" right="0.7" top="0.75" bottom="0.75" header="0.3" footer="0.3"/>
  <pageSetup orientation="portrait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Esteban López Gutierrez</dc:creator>
  <cp:lastModifiedBy>Esteban López Gutierrez</cp:lastModifiedBy>
  <dcterms:created xsi:type="dcterms:W3CDTF">2026-03-17T12:57:37Z</dcterms:created>
  <dcterms:modified xsi:type="dcterms:W3CDTF">2026-03-17T15:17:00Z</dcterms:modified>
</cp:coreProperties>
</file>